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lanificació\Antoni B\2_PLECS\Plecs\PCAP_OBRES\EDAR Formentera_OB_2024_01\ANEXOS PCAP\ANEJOS MEJORAS\MEJORA A212\"/>
    </mc:Choice>
  </mc:AlternateContent>
  <xr:revisionPtr revIDLastSave="0" documentId="13_ncr:1_{8B6C6A16-7FBB-440F-BF99-A451E10CAE16}" xr6:coauthVersionLast="47" xr6:coauthVersionMax="47" xr10:uidLastSave="{00000000-0000-0000-0000-000000000000}"/>
  <bookViews>
    <workbookView xWindow="-110" yWindow="-110" windowWidth="25820" windowHeight="14020" xr2:uid="{F5E58995-808D-4D92-B4C6-C73DB63808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38" i="1"/>
  <c r="M21" i="1"/>
  <c r="K21" i="1"/>
  <c r="I26" i="1"/>
  <c r="I27" i="1"/>
  <c r="I28" i="1"/>
  <c r="I29" i="1"/>
  <c r="I30" i="1"/>
  <c r="I31" i="1"/>
  <c r="I32" i="1"/>
  <c r="I33" i="1"/>
  <c r="I34" i="1"/>
  <c r="I35" i="1"/>
  <c r="I25" i="1"/>
  <c r="H26" i="1"/>
  <c r="H27" i="1"/>
  <c r="H28" i="1"/>
  <c r="H29" i="1"/>
  <c r="H30" i="1"/>
  <c r="H31" i="1"/>
  <c r="H32" i="1"/>
  <c r="H33" i="1"/>
  <c r="H34" i="1"/>
  <c r="H35" i="1"/>
  <c r="G26" i="1"/>
  <c r="G27" i="1"/>
  <c r="G28" i="1"/>
  <c r="G29" i="1"/>
  <c r="G30" i="1"/>
  <c r="G31" i="1"/>
  <c r="G32" i="1"/>
  <c r="G33" i="1"/>
  <c r="G34" i="1"/>
  <c r="G35" i="1"/>
  <c r="G25" i="1"/>
  <c r="B36" i="1"/>
  <c r="F26" i="1"/>
  <c r="F27" i="1"/>
  <c r="F28" i="1"/>
  <c r="F29" i="1"/>
  <c r="F30" i="1"/>
  <c r="F31" i="1"/>
  <c r="F32" i="1"/>
  <c r="F33" i="1"/>
  <c r="F34" i="1"/>
  <c r="F35" i="1"/>
  <c r="B25" i="1"/>
  <c r="H25" i="1" s="1"/>
  <c r="H36" i="1" s="1"/>
  <c r="K40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F25" i="1" l="1"/>
  <c r="F36" i="1" s="1"/>
  <c r="K38" i="1" s="1"/>
  <c r="E19" i="1"/>
  <c r="I36" i="1"/>
  <c r="K41" i="1" s="1"/>
  <c r="G36" i="1"/>
  <c r="K39" i="1" s="1"/>
</calcChain>
</file>

<file path=xl/sharedStrings.xml><?xml version="1.0" encoding="utf-8"?>
<sst xmlns="http://schemas.openxmlformats.org/spreadsheetml/2006/main" count="53" uniqueCount="38">
  <si>
    <t>BY PASS PRETRATAMIENTO HASTA CANAL CLORACIÓN</t>
  </si>
  <si>
    <t>INICIO EMISARIO TERRESTRE DESDE CANAL CLORACIÓN</t>
  </si>
  <si>
    <t xml:space="preserve">AGUA DECANTADOR 1 HASTA CANAL CLORACIÓN </t>
  </si>
  <si>
    <t>ALIMENTACIÓN A DECANTADOR 1</t>
  </si>
  <si>
    <t>ALIMENTACIÓN A DECANTADOR 2</t>
  </si>
  <si>
    <t>ASPIRACIÓN FANGOS DECANTADOR 1 HASTA BOMBEO RECIRCULACIÓN Y PURGA</t>
  </si>
  <si>
    <t>ASPIRACIÓN FANGOS DECANTADOR 2 HASTA BOMBEO RECIRCULACIÓN Y PURGA</t>
  </si>
  <si>
    <t>INTERIORES BOMBEO RECIRCULACIÓN Y PURGA</t>
  </si>
  <si>
    <t xml:space="preserve">AGUA DECANTADOR 2 HASTA CANAL CLORACIÓN </t>
  </si>
  <si>
    <t>PURGA A ESPESADORES</t>
  </si>
  <si>
    <t>TUBOS FIBROCEMENTO EDAR FORMENTERA (OBRAS 1990-1992, EXISTENTES TRAS REMODELACIÓN 2009-2010)</t>
  </si>
  <si>
    <t>RECIRCULACIÓN A REACTOR ACTUAL (TRAMO HASTA ZONA ESPESADOR)</t>
  </si>
  <si>
    <t>ALIMENTACIÓN A ANTIGUO REACTOR</t>
  </si>
  <si>
    <t>PURGA DIGESTIÓN A DESHIDRATACIÓN</t>
  </si>
  <si>
    <t xml:space="preserve">TUBERÍAS ENTRE DIGESTOR DE FANGOS Y ESPESADORES </t>
  </si>
  <si>
    <t>LONGITUD ESTIMADA (M)</t>
  </si>
  <si>
    <t>DIÁMETRO NOMINAL ESTIMADO (MM)</t>
  </si>
  <si>
    <t>PESO ESTIMADO (KG/M)</t>
  </si>
  <si>
    <t>TOTAL PESO ESTIMADO (T)</t>
  </si>
  <si>
    <t>RETIRADA CONDUCCIONES</t>
  </si>
  <si>
    <t>NUEVAS CONDUCCIONES</t>
  </si>
  <si>
    <t>DIÁMETRO NOMINAL NUEVA CONDUCCIÓN (MM)</t>
  </si>
  <si>
    <t>EXCAVACIÓN (M3)</t>
  </si>
  <si>
    <t>RELLENO GRAVILLA (M3)</t>
  </si>
  <si>
    <t>RELLENO (M3)</t>
  </si>
  <si>
    <t>PAVIMENTO (M2)</t>
  </si>
  <si>
    <t xml:space="preserve">IDENTIFICACIÓN TRAMO </t>
  </si>
  <si>
    <t>TRAMOS NUEVAS TUBERÍAS A INSTALAR</t>
  </si>
  <si>
    <t>ANCHO MEDIO ZANJA ESTIMADO (M)</t>
  </si>
  <si>
    <t>BY PASS NUEVO PRETRATAMIENTO HASTA CANAL CLORACIÓN</t>
  </si>
  <si>
    <t>PURGA A ESPESADOR</t>
  </si>
  <si>
    <t>PROFUNDIDAD MEDIA ESTIMADA (M)</t>
  </si>
  <si>
    <t>PRECIO UNITARIO ESTIMADO</t>
  </si>
  <si>
    <t>IMPORTE TOTAL ESTIMADO</t>
  </si>
  <si>
    <t>RETIRADA</t>
  </si>
  <si>
    <t>MEDICIÓN ESTIMADA</t>
  </si>
  <si>
    <t>PEM</t>
  </si>
  <si>
    <t>PBL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</si>
</sst>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/>
    <xf numFmtId="0" fontId="1" fillId="0" borderId="0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6726-EEC8-4820-8168-53E3985F4E1F}">
  <dimension ref="A1:N43"/>
  <sheetViews>
    <sheetView tabSelected="1" topLeftCell="A20" zoomScale="90" zoomScaleNormal="90" workbookViewId="0">
      <selection activeCell="M44" sqref="M44"/>
    </sheetView>
  </sheetViews>
  <sheetFormatPr baseColWidth="10" defaultRowHeight="14.5" x14ac:dyDescent="0.35"/>
  <cols>
    <col min="1" max="1" width="69.26953125" customWidth="1"/>
    <col min="3" max="3" width="17.54296875" customWidth="1"/>
    <col min="4" max="4" width="13.81640625" customWidth="1"/>
    <col min="5" max="5" width="12" customWidth="1"/>
    <col min="6" max="6" width="12.90625" style="9" customWidth="1"/>
    <col min="7" max="7" width="11.54296875" style="9" bestFit="1" customWidth="1"/>
    <col min="8" max="10" width="10.90625" style="9"/>
    <col min="11" max="11" width="11.81640625" customWidth="1"/>
    <col min="12" max="13" width="10.90625" style="1"/>
    <col min="14" max="14" width="13.81640625" customWidth="1"/>
  </cols>
  <sheetData>
    <row r="1" spans="1:10" s="1" customFormat="1" x14ac:dyDescent="0.35">
      <c r="A1" s="1" t="s">
        <v>10</v>
      </c>
      <c r="F1" s="8"/>
      <c r="G1" s="8"/>
      <c r="H1" s="8"/>
      <c r="I1" s="8"/>
      <c r="J1" s="8"/>
    </row>
    <row r="2" spans="1:10" s="1" customFormat="1" x14ac:dyDescent="0.35">
      <c r="F2" s="8"/>
      <c r="G2" s="8"/>
      <c r="H2" s="8"/>
      <c r="I2" s="8"/>
      <c r="J2" s="8"/>
    </row>
    <row r="3" spans="1:10" x14ac:dyDescent="0.35">
      <c r="B3" s="7"/>
      <c r="C3" s="10" t="s">
        <v>19</v>
      </c>
      <c r="D3" s="11"/>
      <c r="E3" s="12"/>
    </row>
    <row r="4" spans="1:10" s="2" customFormat="1" ht="43.5" x14ac:dyDescent="0.35">
      <c r="A4" s="3" t="s">
        <v>26</v>
      </c>
      <c r="B4" s="4" t="s">
        <v>15</v>
      </c>
      <c r="C4" s="4" t="s">
        <v>16</v>
      </c>
      <c r="D4" s="6" t="s">
        <v>17</v>
      </c>
      <c r="E4" s="4" t="s">
        <v>18</v>
      </c>
    </row>
    <row r="5" spans="1:10" x14ac:dyDescent="0.35">
      <c r="A5" s="5" t="s">
        <v>0</v>
      </c>
      <c r="B5" s="5">
        <v>110</v>
      </c>
      <c r="C5" s="5">
        <v>400</v>
      </c>
      <c r="D5" s="5">
        <v>82</v>
      </c>
      <c r="E5" s="5">
        <f>(B5*D5)/1000</f>
        <v>9.02</v>
      </c>
    </row>
    <row r="6" spans="1:10" x14ac:dyDescent="0.35">
      <c r="A6" s="5" t="s">
        <v>1</v>
      </c>
      <c r="B6" s="5">
        <v>7</v>
      </c>
      <c r="C6" s="5">
        <v>400</v>
      </c>
      <c r="D6" s="5">
        <v>82</v>
      </c>
      <c r="E6" s="5">
        <f t="shared" ref="E6:E18" si="0">(B6*D6)/1000</f>
        <v>0.57399999999999995</v>
      </c>
    </row>
    <row r="7" spans="1:10" x14ac:dyDescent="0.35">
      <c r="A7" s="5" t="s">
        <v>2</v>
      </c>
      <c r="B7" s="5">
        <v>6</v>
      </c>
      <c r="C7" s="5">
        <v>350</v>
      </c>
      <c r="D7" s="5">
        <v>65</v>
      </c>
      <c r="E7" s="5">
        <f t="shared" si="0"/>
        <v>0.39</v>
      </c>
    </row>
    <row r="8" spans="1:10" x14ac:dyDescent="0.35">
      <c r="A8" s="5" t="s">
        <v>8</v>
      </c>
      <c r="B8" s="5">
        <v>8</v>
      </c>
      <c r="C8" s="5">
        <v>350</v>
      </c>
      <c r="D8" s="5">
        <v>65</v>
      </c>
      <c r="E8" s="5">
        <f t="shared" si="0"/>
        <v>0.52</v>
      </c>
    </row>
    <row r="9" spans="1:10" x14ac:dyDescent="0.35">
      <c r="A9" s="5" t="s">
        <v>3</v>
      </c>
      <c r="B9" s="5">
        <v>2</v>
      </c>
      <c r="C9" s="5">
        <v>350</v>
      </c>
      <c r="D9" s="5">
        <v>65</v>
      </c>
      <c r="E9" s="5">
        <f t="shared" si="0"/>
        <v>0.13</v>
      </c>
    </row>
    <row r="10" spans="1:10" x14ac:dyDescent="0.35">
      <c r="A10" s="5" t="s">
        <v>4</v>
      </c>
      <c r="B10" s="5">
        <v>15</v>
      </c>
      <c r="C10" s="5">
        <v>350</v>
      </c>
      <c r="D10" s="5">
        <v>65</v>
      </c>
      <c r="E10" s="5">
        <f t="shared" si="0"/>
        <v>0.97499999999999998</v>
      </c>
    </row>
    <row r="11" spans="1:10" x14ac:dyDescent="0.35">
      <c r="A11" s="5" t="s">
        <v>5</v>
      </c>
      <c r="B11" s="5">
        <v>5</v>
      </c>
      <c r="C11" s="5">
        <v>150</v>
      </c>
      <c r="D11" s="5">
        <v>18</v>
      </c>
      <c r="E11" s="5">
        <f t="shared" si="0"/>
        <v>0.09</v>
      </c>
    </row>
    <row r="12" spans="1:10" x14ac:dyDescent="0.35">
      <c r="A12" s="5" t="s">
        <v>6</v>
      </c>
      <c r="B12" s="5">
        <v>5</v>
      </c>
      <c r="C12" s="5">
        <v>150</v>
      </c>
      <c r="D12" s="5">
        <v>18</v>
      </c>
      <c r="E12" s="5">
        <f t="shared" si="0"/>
        <v>0.09</v>
      </c>
    </row>
    <row r="13" spans="1:10" x14ac:dyDescent="0.35">
      <c r="A13" s="5" t="s">
        <v>7</v>
      </c>
      <c r="B13" s="5">
        <v>10</v>
      </c>
      <c r="C13" s="5">
        <v>200</v>
      </c>
      <c r="D13" s="5">
        <v>30</v>
      </c>
      <c r="E13" s="5">
        <f t="shared" si="0"/>
        <v>0.3</v>
      </c>
    </row>
    <row r="14" spans="1:10" x14ac:dyDescent="0.35">
      <c r="A14" s="5" t="s">
        <v>11</v>
      </c>
      <c r="B14" s="5">
        <v>26</v>
      </c>
      <c r="C14" s="5">
        <v>200</v>
      </c>
      <c r="D14" s="5">
        <v>30</v>
      </c>
      <c r="E14" s="5">
        <f t="shared" si="0"/>
        <v>0.78</v>
      </c>
    </row>
    <row r="15" spans="1:10" x14ac:dyDescent="0.35">
      <c r="A15" s="5" t="s">
        <v>9</v>
      </c>
      <c r="B15" s="5">
        <v>18</v>
      </c>
      <c r="C15" s="5">
        <v>80</v>
      </c>
      <c r="D15" s="5">
        <v>10</v>
      </c>
      <c r="E15" s="5">
        <f t="shared" si="0"/>
        <v>0.18</v>
      </c>
    </row>
    <row r="16" spans="1:10" x14ac:dyDescent="0.35">
      <c r="A16" s="5" t="s">
        <v>12</v>
      </c>
      <c r="B16" s="5">
        <v>4</v>
      </c>
      <c r="C16" s="5">
        <v>400</v>
      </c>
      <c r="D16" s="5">
        <v>82</v>
      </c>
      <c r="E16" s="5">
        <f t="shared" si="0"/>
        <v>0.32800000000000001</v>
      </c>
    </row>
    <row r="17" spans="1:14" x14ac:dyDescent="0.35">
      <c r="A17" s="5" t="s">
        <v>14</v>
      </c>
      <c r="B17" s="5">
        <v>45</v>
      </c>
      <c r="C17" s="5">
        <v>80</v>
      </c>
      <c r="D17" s="5">
        <v>10</v>
      </c>
      <c r="E17" s="5">
        <f t="shared" si="0"/>
        <v>0.45</v>
      </c>
    </row>
    <row r="18" spans="1:14" x14ac:dyDescent="0.35">
      <c r="A18" s="5" t="s">
        <v>13</v>
      </c>
      <c r="B18" s="5">
        <v>40</v>
      </c>
      <c r="C18" s="5">
        <v>80</v>
      </c>
      <c r="D18" s="5">
        <v>10</v>
      </c>
      <c r="E18" s="5">
        <f t="shared" si="0"/>
        <v>0.4</v>
      </c>
    </row>
    <row r="19" spans="1:14" x14ac:dyDescent="0.35">
      <c r="E19" s="14">
        <f>SUM(E5:E18)</f>
        <v>14.226999999999999</v>
      </c>
    </row>
    <row r="20" spans="1:14" ht="43.5" customHeight="1" x14ac:dyDescent="0.35">
      <c r="E20" s="15"/>
      <c r="K20" s="13" t="s">
        <v>35</v>
      </c>
      <c r="L20" s="13" t="s">
        <v>32</v>
      </c>
      <c r="M20" s="13" t="s">
        <v>33</v>
      </c>
    </row>
    <row r="21" spans="1:14" x14ac:dyDescent="0.35">
      <c r="K21" s="1">
        <f>E19</f>
        <v>14.226999999999999</v>
      </c>
      <c r="L21" s="1">
        <v>2500</v>
      </c>
      <c r="M21" s="1">
        <f>K21*L21</f>
        <v>35567.499999999993</v>
      </c>
      <c r="N21" s="14" t="s">
        <v>34</v>
      </c>
    </row>
    <row r="22" spans="1:14" s="1" customFormat="1" x14ac:dyDescent="0.35">
      <c r="A22" s="1" t="s">
        <v>27</v>
      </c>
      <c r="F22" s="8"/>
      <c r="G22" s="8"/>
      <c r="H22" s="8"/>
      <c r="I22" s="8"/>
      <c r="J22" s="8"/>
    </row>
    <row r="23" spans="1:14" ht="18" customHeight="1" x14ac:dyDescent="0.35">
      <c r="B23" s="7"/>
      <c r="C23" s="10" t="s">
        <v>20</v>
      </c>
      <c r="D23" s="11"/>
      <c r="E23" s="11"/>
      <c r="F23" s="11"/>
      <c r="G23" s="11"/>
      <c r="H23" s="11"/>
      <c r="I23" s="12"/>
      <c r="J23" s="25"/>
    </row>
    <row r="24" spans="1:14" ht="58" x14ac:dyDescent="0.35">
      <c r="A24" s="3" t="s">
        <v>26</v>
      </c>
      <c r="B24" s="16" t="s">
        <v>15</v>
      </c>
      <c r="C24" s="4" t="s">
        <v>21</v>
      </c>
      <c r="D24" s="4" t="s">
        <v>31</v>
      </c>
      <c r="E24" s="20" t="s">
        <v>28</v>
      </c>
      <c r="F24" s="20" t="s">
        <v>22</v>
      </c>
      <c r="G24" s="20" t="s">
        <v>23</v>
      </c>
      <c r="H24" s="20" t="s">
        <v>24</v>
      </c>
      <c r="I24" s="20" t="s">
        <v>25</v>
      </c>
      <c r="J24" s="17"/>
    </row>
    <row r="25" spans="1:14" x14ac:dyDescent="0.35">
      <c r="A25" s="5" t="s">
        <v>29</v>
      </c>
      <c r="B25" s="5">
        <f>22+26</f>
        <v>48</v>
      </c>
      <c r="C25" s="5">
        <v>500</v>
      </c>
      <c r="D25" s="5">
        <v>1.5</v>
      </c>
      <c r="E25" s="5">
        <v>1</v>
      </c>
      <c r="F25" s="21">
        <f>B25*D25*E25</f>
        <v>72</v>
      </c>
      <c r="G25" s="23">
        <f>(0.1*2+C25/1000-3.14159/4*(C25/1000)^2)*E25*B25</f>
        <v>24.175229999999996</v>
      </c>
      <c r="H25" s="23">
        <f>(D25-0.2-C25/1000)*E25*B25</f>
        <v>38.400000000000006</v>
      </c>
      <c r="I25" s="21">
        <f>(E25+0.5)*B25</f>
        <v>72</v>
      </c>
      <c r="J25" s="18"/>
    </row>
    <row r="26" spans="1:14" x14ac:dyDescent="0.35">
      <c r="A26" s="5" t="s">
        <v>1</v>
      </c>
      <c r="B26" s="5">
        <v>7</v>
      </c>
      <c r="C26" s="5">
        <v>500</v>
      </c>
      <c r="D26" s="5">
        <v>2</v>
      </c>
      <c r="E26" s="5">
        <v>1</v>
      </c>
      <c r="F26" s="21">
        <f t="shared" ref="F26:F35" si="1">B26*D26*E26</f>
        <v>14</v>
      </c>
      <c r="G26" s="23">
        <f t="shared" ref="G26:G35" si="2">(0.1*2+C26/1000-3.14159/4*(C26/1000)^2)*E26*B26</f>
        <v>3.5255543749999996</v>
      </c>
      <c r="H26" s="23">
        <f t="shared" ref="H26:H35" si="3">(D26-0.2-C26/1000)*E26*B26</f>
        <v>9.1</v>
      </c>
      <c r="I26" s="21">
        <f t="shared" ref="I26:I35" si="4">(E26+0.5)*B26</f>
        <v>10.5</v>
      </c>
      <c r="J26" s="18"/>
    </row>
    <row r="27" spans="1:14" x14ac:dyDescent="0.35">
      <c r="A27" s="5" t="s">
        <v>2</v>
      </c>
      <c r="B27" s="5">
        <v>6</v>
      </c>
      <c r="C27" s="5">
        <v>350</v>
      </c>
      <c r="D27" s="5">
        <v>1.5</v>
      </c>
      <c r="E27" s="5">
        <v>1</v>
      </c>
      <c r="F27" s="21">
        <f t="shared" si="1"/>
        <v>9</v>
      </c>
      <c r="G27" s="23">
        <f t="shared" si="2"/>
        <v>2.7227328375000006</v>
      </c>
      <c r="H27" s="23">
        <f t="shared" si="3"/>
        <v>5.7</v>
      </c>
      <c r="I27" s="21">
        <f t="shared" si="4"/>
        <v>9</v>
      </c>
      <c r="J27" s="18"/>
    </row>
    <row r="28" spans="1:14" x14ac:dyDescent="0.35">
      <c r="A28" s="5" t="s">
        <v>8</v>
      </c>
      <c r="B28" s="5">
        <v>8</v>
      </c>
      <c r="C28" s="5">
        <v>350</v>
      </c>
      <c r="D28" s="5">
        <v>1.5</v>
      </c>
      <c r="E28" s="5">
        <v>1</v>
      </c>
      <c r="F28" s="21">
        <f t="shared" si="1"/>
        <v>12</v>
      </c>
      <c r="G28" s="23">
        <f t="shared" si="2"/>
        <v>3.6303104500000005</v>
      </c>
      <c r="H28" s="23">
        <f t="shared" si="3"/>
        <v>7.6000000000000005</v>
      </c>
      <c r="I28" s="21">
        <f t="shared" si="4"/>
        <v>12</v>
      </c>
      <c r="J28" s="18"/>
    </row>
    <row r="29" spans="1:14" x14ac:dyDescent="0.35">
      <c r="A29" s="5" t="s">
        <v>3</v>
      </c>
      <c r="B29" s="5">
        <v>2</v>
      </c>
      <c r="C29" s="5">
        <v>350</v>
      </c>
      <c r="D29" s="5">
        <v>3.5</v>
      </c>
      <c r="E29" s="5">
        <v>1</v>
      </c>
      <c r="F29" s="21">
        <f t="shared" si="1"/>
        <v>7</v>
      </c>
      <c r="G29" s="23">
        <f t="shared" si="2"/>
        <v>0.90757761250000013</v>
      </c>
      <c r="H29" s="23">
        <f t="shared" si="3"/>
        <v>5.8999999999999995</v>
      </c>
      <c r="I29" s="21">
        <f t="shared" si="4"/>
        <v>3</v>
      </c>
      <c r="J29" s="18"/>
    </row>
    <row r="30" spans="1:14" x14ac:dyDescent="0.35">
      <c r="A30" s="5" t="s">
        <v>4</v>
      </c>
      <c r="B30" s="5">
        <v>15</v>
      </c>
      <c r="C30" s="5">
        <v>350</v>
      </c>
      <c r="D30" s="5">
        <v>3.5</v>
      </c>
      <c r="E30" s="5">
        <v>1</v>
      </c>
      <c r="F30" s="21">
        <f t="shared" si="1"/>
        <v>52.5</v>
      </c>
      <c r="G30" s="23">
        <f t="shared" si="2"/>
        <v>6.8068320937500006</v>
      </c>
      <c r="H30" s="23">
        <f t="shared" si="3"/>
        <v>44.249999999999993</v>
      </c>
      <c r="I30" s="21">
        <f t="shared" si="4"/>
        <v>22.5</v>
      </c>
      <c r="J30" s="18"/>
    </row>
    <row r="31" spans="1:14" x14ac:dyDescent="0.35">
      <c r="A31" s="5" t="s">
        <v>5</v>
      </c>
      <c r="B31" s="5">
        <v>5</v>
      </c>
      <c r="C31" s="5">
        <v>250</v>
      </c>
      <c r="D31" s="5">
        <v>3.5</v>
      </c>
      <c r="E31" s="5">
        <v>0.8</v>
      </c>
      <c r="F31" s="21">
        <f t="shared" si="1"/>
        <v>14</v>
      </c>
      <c r="G31" s="23">
        <f t="shared" si="2"/>
        <v>1.6036506250000002</v>
      </c>
      <c r="H31" s="23">
        <f t="shared" si="3"/>
        <v>12.2</v>
      </c>
      <c r="I31" s="21">
        <f t="shared" si="4"/>
        <v>6.5</v>
      </c>
      <c r="J31" s="18"/>
    </row>
    <row r="32" spans="1:14" x14ac:dyDescent="0.35">
      <c r="A32" s="5" t="s">
        <v>6</v>
      </c>
      <c r="B32" s="5">
        <v>5</v>
      </c>
      <c r="C32" s="5">
        <v>250</v>
      </c>
      <c r="D32" s="5">
        <v>3.5</v>
      </c>
      <c r="E32" s="5">
        <v>0.8</v>
      </c>
      <c r="F32" s="21">
        <f t="shared" si="1"/>
        <v>14</v>
      </c>
      <c r="G32" s="23">
        <f t="shared" si="2"/>
        <v>1.6036506250000002</v>
      </c>
      <c r="H32" s="23">
        <f t="shared" si="3"/>
        <v>12.2</v>
      </c>
      <c r="I32" s="21">
        <f t="shared" si="4"/>
        <v>6.5</v>
      </c>
      <c r="J32" s="18"/>
    </row>
    <row r="33" spans="1:14" x14ac:dyDescent="0.35">
      <c r="A33" s="5" t="s">
        <v>7</v>
      </c>
      <c r="B33" s="5">
        <v>10</v>
      </c>
      <c r="C33" s="5">
        <v>250</v>
      </c>
      <c r="D33" s="5">
        <v>2</v>
      </c>
      <c r="E33" s="5">
        <v>0.8</v>
      </c>
      <c r="F33" s="21">
        <f t="shared" si="1"/>
        <v>16</v>
      </c>
      <c r="G33" s="23">
        <f t="shared" si="2"/>
        <v>3.2073012500000004</v>
      </c>
      <c r="H33" s="23">
        <f t="shared" si="3"/>
        <v>12.400000000000002</v>
      </c>
      <c r="I33" s="21">
        <f t="shared" si="4"/>
        <v>13</v>
      </c>
      <c r="J33" s="18"/>
    </row>
    <row r="34" spans="1:14" x14ac:dyDescent="0.35">
      <c r="A34" s="5" t="s">
        <v>11</v>
      </c>
      <c r="B34" s="5">
        <v>26</v>
      </c>
      <c r="C34" s="5">
        <v>200</v>
      </c>
      <c r="D34" s="5">
        <v>2</v>
      </c>
      <c r="E34" s="5">
        <v>0.8</v>
      </c>
      <c r="F34" s="21">
        <f t="shared" si="1"/>
        <v>41.6</v>
      </c>
      <c r="G34" s="23">
        <f t="shared" si="2"/>
        <v>7.6665492799999999</v>
      </c>
      <c r="H34" s="23">
        <f t="shared" si="3"/>
        <v>33.280000000000008</v>
      </c>
      <c r="I34" s="21">
        <f t="shared" si="4"/>
        <v>33.800000000000004</v>
      </c>
      <c r="J34" s="18"/>
    </row>
    <row r="35" spans="1:14" x14ac:dyDescent="0.35">
      <c r="A35" s="5" t="s">
        <v>30</v>
      </c>
      <c r="B35" s="5">
        <v>18</v>
      </c>
      <c r="C35" s="5">
        <v>80</v>
      </c>
      <c r="D35" s="5">
        <v>2</v>
      </c>
      <c r="E35" s="5">
        <v>0.8</v>
      </c>
      <c r="F35" s="21">
        <f t="shared" si="1"/>
        <v>28.8</v>
      </c>
      <c r="G35" s="23">
        <f t="shared" si="2"/>
        <v>3.9596177664000001</v>
      </c>
      <c r="H35" s="23">
        <f t="shared" si="3"/>
        <v>24.768000000000001</v>
      </c>
      <c r="I35" s="21">
        <f t="shared" si="4"/>
        <v>23.400000000000002</v>
      </c>
      <c r="J35" s="18"/>
    </row>
    <row r="36" spans="1:14" s="1" customFormat="1" x14ac:dyDescent="0.35">
      <c r="B36" s="14">
        <f>SUM(B25:B35)</f>
        <v>150</v>
      </c>
      <c r="C36" s="14"/>
      <c r="D36" s="14"/>
      <c r="E36" s="14"/>
      <c r="F36" s="22">
        <f>SUM(F25:F35)</f>
        <v>280.89999999999998</v>
      </c>
      <c r="G36" s="24">
        <f t="shared" ref="G36:I36" si="5">SUM(G25:G35)</f>
        <v>59.80900691515</v>
      </c>
      <c r="H36" s="24">
        <f t="shared" si="5"/>
        <v>205.79800000000003</v>
      </c>
      <c r="I36" s="22">
        <f t="shared" si="5"/>
        <v>212.20000000000002</v>
      </c>
      <c r="J36" s="19"/>
    </row>
    <row r="38" spans="1:14" ht="29" x14ac:dyDescent="0.35">
      <c r="K38" s="1">
        <f>F36</f>
        <v>280.89999999999998</v>
      </c>
      <c r="L38" s="1">
        <v>20</v>
      </c>
      <c r="M38" s="1">
        <f t="shared" ref="M38:M41" si="6">K38*L38</f>
        <v>5618</v>
      </c>
      <c r="N38" s="20" t="s">
        <v>22</v>
      </c>
    </row>
    <row r="39" spans="1:14" ht="29" x14ac:dyDescent="0.35">
      <c r="K39" s="1">
        <f>G36</f>
        <v>59.80900691515</v>
      </c>
      <c r="L39" s="1">
        <v>30</v>
      </c>
      <c r="M39" s="1">
        <f t="shared" si="6"/>
        <v>1794.2702074545</v>
      </c>
      <c r="N39" s="20" t="s">
        <v>23</v>
      </c>
    </row>
    <row r="40" spans="1:14" x14ac:dyDescent="0.35">
      <c r="K40" s="1">
        <f>H36</f>
        <v>205.79800000000003</v>
      </c>
      <c r="L40" s="1">
        <v>8</v>
      </c>
      <c r="M40" s="1">
        <f t="shared" si="6"/>
        <v>1646.3840000000002</v>
      </c>
      <c r="N40" s="20" t="s">
        <v>24</v>
      </c>
    </row>
    <row r="41" spans="1:14" ht="29" x14ac:dyDescent="0.35">
      <c r="K41" s="1">
        <f>I36</f>
        <v>212.20000000000002</v>
      </c>
      <c r="L41" s="1">
        <v>20</v>
      </c>
      <c r="M41" s="1">
        <f t="shared" si="6"/>
        <v>4244</v>
      </c>
      <c r="N41" s="20" t="s">
        <v>25</v>
      </c>
    </row>
    <row r="42" spans="1:14" x14ac:dyDescent="0.35">
      <c r="M42" s="1">
        <f>SUM(M21:M41)</f>
        <v>48870.154207454492</v>
      </c>
      <c r="N42" s="17" t="s">
        <v>36</v>
      </c>
    </row>
    <row r="43" spans="1:14" x14ac:dyDescent="0.35">
      <c r="M43" s="1">
        <f>1.19*M42</f>
        <v>58155.483506870842</v>
      </c>
      <c r="N43" s="17" t="s">
        <v>37</v>
      </c>
    </row>
  </sheetData>
  <mergeCells count="2">
    <mergeCell ref="C3:E3"/>
    <mergeCell ref="C23:I2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Bernat Homar</dc:creator>
  <cp:lastModifiedBy>Toni Bernat Homar</cp:lastModifiedBy>
  <cp:lastPrinted>2024-05-07T06:47:39Z</cp:lastPrinted>
  <dcterms:created xsi:type="dcterms:W3CDTF">2024-05-06T07:22:44Z</dcterms:created>
  <dcterms:modified xsi:type="dcterms:W3CDTF">2024-05-08T10:59:24Z</dcterms:modified>
</cp:coreProperties>
</file>